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680" yWindow="220" windowWidth="24760" windowHeight="23200" tabRatio="853"/>
  </bookViews>
  <sheets>
    <sheet name="Hopper Calcs" sheetId="4" r:id="rId1"/>
  </sheets>
  <definedNames>
    <definedName name="_xlnm.Print_Area" localSheetId="0">'Hopper Calcs'!$A$1:$G$66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4" l="1"/>
  <c r="E32" i="4"/>
  <c r="E36" i="4"/>
  <c r="C8" i="4"/>
  <c r="D39" i="4"/>
  <c r="D40" i="4"/>
  <c r="D41" i="4"/>
  <c r="E55" i="4"/>
  <c r="E59" i="4"/>
  <c r="D62" i="4"/>
  <c r="D63" i="4"/>
  <c r="D64" i="4"/>
</calcChain>
</file>

<file path=xl/sharedStrings.xml><?xml version="1.0" encoding="utf-8"?>
<sst xmlns="http://schemas.openxmlformats.org/spreadsheetml/2006/main" count="55" uniqueCount="26">
  <si>
    <t>Diameter</t>
  </si>
  <si>
    <t>Square or Rectangular Hoppers</t>
  </si>
  <si>
    <t>Length</t>
  </si>
  <si>
    <t>Width</t>
  </si>
  <si>
    <t>Total Distance of Perimeter</t>
  </si>
  <si>
    <t>Round Hoppers</t>
  </si>
  <si>
    <t xml:space="preserve">Length </t>
  </si>
  <si>
    <t>Dimensions at Top of Sloped Portion of the Hopper</t>
  </si>
  <si>
    <t>Dimensions at Discharge of the Hopper</t>
  </si>
  <si>
    <t>Height of Sloped Portion of the Hopper</t>
  </si>
  <si>
    <t>Height</t>
  </si>
  <si>
    <t>Volume of the Sloped Portion (Cone) of the Hopper</t>
  </si>
  <si>
    <t>Specific Density of the Bulk Material</t>
  </si>
  <si>
    <t>Total Weight of Material in Sloped Portion of the Hopper</t>
  </si>
  <si>
    <t>Total Force Recommended to Restore Material Flow</t>
  </si>
  <si>
    <t>Ratio
(select one)</t>
  </si>
  <si>
    <t>feet</t>
  </si>
  <si>
    <t>pounds</t>
  </si>
  <si>
    <t>Perimeter</t>
  </si>
  <si>
    <t>How to Determine the Volume of the Sloped Portion of a Hopper
and Calculate the Force Required to Restore Material Flow</t>
  </si>
  <si>
    <t xml:space="preserve">Copyright © 2017 by Global Manufacturing, Inc. </t>
  </si>
  <si>
    <t>Round Hoppers - the Circumference</t>
  </si>
  <si>
    <r>
      <t>cubic feet (ft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>)</t>
    </r>
  </si>
  <si>
    <r>
      <t>per ft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 xml:space="preserve"> </t>
    </r>
  </si>
  <si>
    <t>How to Determine the Perimeter of Hoppers</t>
  </si>
  <si>
    <r>
      <t xml:space="preserve">Global Manufacturing Calculators
</t>
    </r>
    <r>
      <rPr>
        <b/>
        <i/>
        <sz val="12"/>
        <color indexed="8"/>
        <rFont val="Verdana"/>
      </rPr>
      <t>Please Input Your Data in the Yellow Fields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</si>
</sst>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2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vertAlign val="superscript"/>
      <sz val="12"/>
      <name val="Verdana"/>
      <family val="2"/>
    </font>
    <font>
      <b/>
      <sz val="12"/>
      <color theme="1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2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20" fontId="3" fillId="0" borderId="6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Protection="1"/>
    <xf numFmtId="0" fontId="3" fillId="0" borderId="3" xfId="0" applyFont="1" applyBorder="1" applyProtection="1"/>
    <xf numFmtId="0" fontId="3" fillId="0" borderId="6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0" fillId="0" borderId="11" xfId="0" applyBorder="1" applyAlignment="1"/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1" xfId="0" applyFont="1" applyBorder="1" applyAlignment="1" applyProtection="1"/>
    <xf numFmtId="0" fontId="3" fillId="0" borderId="11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3" fontId="4" fillId="0" borderId="11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0" xfId="0" applyFont="1" applyFill="1" applyBorder="1" applyAlignment="1" applyProtection="1">
      <alignment horizontal="left" vertical="center" indent="2"/>
    </xf>
    <xf numFmtId="0" fontId="3" fillId="0" borderId="3" xfId="0" applyFont="1" applyFill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left" vertical="center" indent="2"/>
    </xf>
    <xf numFmtId="0" fontId="7" fillId="0" borderId="0" xfId="0" applyFont="1" applyBorder="1" applyAlignment="1" applyProtection="1">
      <alignment horizontal="left" vertical="center" indent="2"/>
    </xf>
    <xf numFmtId="0" fontId="7" fillId="0" borderId="3" xfId="0" applyFont="1" applyBorder="1" applyAlignment="1" applyProtection="1">
      <alignment horizontal="left" vertical="center" indent="2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 indent="2"/>
    </xf>
    <xf numFmtId="0" fontId="7" fillId="0" borderId="4" xfId="0" applyNumberFormat="1" applyFont="1" applyFill="1" applyBorder="1" applyAlignment="1" applyProtection="1">
      <alignment horizontal="left" vertical="center" indent="2"/>
    </xf>
    <xf numFmtId="0" fontId="7" fillId="0" borderId="8" xfId="0" applyNumberFormat="1" applyFont="1" applyFill="1" applyBorder="1" applyAlignment="1" applyProtection="1">
      <alignment horizontal="left" vertical="center" indent="2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indent="2"/>
    </xf>
    <xf numFmtId="0" fontId="7" fillId="0" borderId="4" xfId="0" applyFont="1" applyBorder="1" applyAlignment="1" applyProtection="1">
      <alignment horizontal="left" vertical="center" indent="2"/>
    </xf>
    <xf numFmtId="0" fontId="7" fillId="0" borderId="8" xfId="0" applyFont="1" applyBorder="1" applyAlignment="1" applyProtection="1">
      <alignment horizontal="left" vertical="center" indent="2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</xdr:colOff>
      <xdr:row>0</xdr:row>
      <xdr:rowOff>38100</xdr:rowOff>
    </xdr:from>
    <xdr:to>
      <xdr:col>1</xdr:col>
      <xdr:colOff>114300</xdr:colOff>
      <xdr:row>1</xdr:row>
      <xdr:rowOff>361034</xdr:rowOff>
    </xdr:to>
    <xdr:pic>
      <xdr:nvPicPr>
        <xdr:cNvPr id="2" name="Picture 1" descr="Global Logos color NEW.ai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" y="38100"/>
          <a:ext cx="1864995" cy="64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Layout" topLeftCell="A3" workbookViewId="0">
      <selection activeCell="B13" sqref="B13"/>
    </sheetView>
  </sheetViews>
  <sheetFormatPr baseColWidth="10" defaultColWidth="0" defaultRowHeight="16" zeroHeight="1" x14ac:dyDescent="0"/>
  <cols>
    <col min="1" max="1" width="25" style="1" customWidth="1"/>
    <col min="2" max="2" width="14.33203125" style="1" customWidth="1"/>
    <col min="3" max="3" width="11.5" style="1" customWidth="1"/>
    <col min="4" max="4" width="17.1640625" style="1" customWidth="1"/>
    <col min="5" max="5" width="17.5" style="1" customWidth="1"/>
    <col min="6" max="6" width="8.83203125" style="1" customWidth="1"/>
    <col min="7" max="7" width="9.33203125" style="6" customWidth="1"/>
    <col min="8" max="8" width="0.83203125" style="1" customWidth="1"/>
    <col min="9" max="11" width="8.83203125" style="1" hidden="1" customWidth="1"/>
    <col min="12" max="12" width="2.6640625" style="1" hidden="1" customWidth="1"/>
    <col min="13" max="16384" width="10.83203125" style="1" hidden="1"/>
  </cols>
  <sheetData>
    <row r="1" spans="1:7" ht="25.75" customHeight="1">
      <c r="A1" s="16" t="s">
        <v>25</v>
      </c>
      <c r="B1" s="17"/>
      <c r="C1" s="17"/>
      <c r="D1" s="17"/>
      <c r="E1" s="17"/>
      <c r="F1" s="17"/>
      <c r="G1" s="18"/>
    </row>
    <row r="2" spans="1:7" ht="31" customHeight="1">
      <c r="A2" s="19"/>
      <c r="B2" s="20"/>
      <c r="C2" s="20"/>
      <c r="D2" s="20"/>
      <c r="E2" s="20"/>
      <c r="F2" s="20"/>
      <c r="G2" s="21"/>
    </row>
    <row r="3" spans="1:7" s="30" customFormat="1" ht="11" customHeight="1">
      <c r="A3" s="29"/>
      <c r="B3" s="29"/>
      <c r="C3" s="29"/>
      <c r="D3" s="29"/>
      <c r="E3" s="29"/>
      <c r="F3" s="29"/>
      <c r="G3" s="29"/>
    </row>
    <row r="4" spans="1:7" ht="24.5" customHeight="1">
      <c r="A4" s="22" t="s">
        <v>24</v>
      </c>
      <c r="B4" s="23"/>
      <c r="C4" s="23"/>
      <c r="D4" s="23"/>
      <c r="E4" s="23"/>
      <c r="F4" s="23"/>
      <c r="G4" s="24"/>
    </row>
    <row r="5" spans="1:7">
      <c r="A5" s="41" t="s">
        <v>1</v>
      </c>
      <c r="B5" s="42"/>
      <c r="C5" s="42"/>
      <c r="D5" s="42"/>
      <c r="E5" s="42"/>
      <c r="F5" s="42"/>
      <c r="G5" s="43"/>
    </row>
    <row r="6" spans="1:7">
      <c r="A6" s="46" t="s">
        <v>2</v>
      </c>
      <c r="B6" s="47">
        <v>4</v>
      </c>
      <c r="C6" s="44"/>
      <c r="D6" s="15"/>
      <c r="E6" s="15"/>
      <c r="F6" s="15"/>
      <c r="G6" s="45"/>
    </row>
    <row r="7" spans="1:7">
      <c r="A7" s="46" t="s">
        <v>3</v>
      </c>
      <c r="B7" s="47">
        <v>12</v>
      </c>
      <c r="C7" s="44"/>
      <c r="D7" s="15"/>
      <c r="E7" s="15"/>
      <c r="F7" s="15"/>
      <c r="G7" s="45"/>
    </row>
    <row r="8" spans="1:7">
      <c r="A8" s="62" t="s">
        <v>18</v>
      </c>
      <c r="B8" s="63"/>
      <c r="C8" s="64">
        <f>(B6*2)+(B7*2)</f>
        <v>32</v>
      </c>
      <c r="D8" s="44"/>
      <c r="E8" s="15"/>
      <c r="F8" s="15"/>
      <c r="G8" s="45"/>
    </row>
    <row r="9" spans="1:7">
      <c r="A9" s="73"/>
      <c r="B9" s="74"/>
      <c r="C9" s="75"/>
      <c r="D9" s="10"/>
      <c r="E9" s="10"/>
      <c r="F9" s="10"/>
      <c r="G9" s="76"/>
    </row>
    <row r="10" spans="1:7">
      <c r="A10" s="65"/>
      <c r="B10" s="65"/>
      <c r="C10" s="65"/>
      <c r="D10" s="65"/>
      <c r="E10" s="65"/>
      <c r="F10" s="65"/>
      <c r="G10" s="65"/>
    </row>
    <row r="11" spans="1:7">
      <c r="A11" s="66"/>
      <c r="B11" s="66"/>
      <c r="C11" s="66"/>
      <c r="D11" s="66"/>
      <c r="E11" s="66"/>
      <c r="F11" s="66"/>
      <c r="G11" s="66"/>
    </row>
    <row r="12" spans="1:7">
      <c r="A12" s="77" t="s">
        <v>21</v>
      </c>
      <c r="B12" s="78"/>
      <c r="C12" s="78"/>
      <c r="D12" s="78"/>
      <c r="E12" s="78"/>
      <c r="F12" s="78"/>
      <c r="G12" s="79"/>
    </row>
    <row r="13" spans="1:7">
      <c r="A13" s="67" t="s">
        <v>0</v>
      </c>
      <c r="B13" s="68">
        <v>60</v>
      </c>
      <c r="C13" s="69"/>
      <c r="D13" s="70"/>
      <c r="E13" s="70"/>
      <c r="F13" s="70"/>
      <c r="G13" s="71"/>
    </row>
    <row r="14" spans="1:7">
      <c r="A14" s="62" t="s">
        <v>4</v>
      </c>
      <c r="B14" s="63"/>
      <c r="C14" s="72">
        <f>B13*PI()</f>
        <v>188.49555921538757</v>
      </c>
      <c r="D14" s="44"/>
      <c r="E14" s="15"/>
      <c r="F14" s="15"/>
      <c r="G14" s="45"/>
    </row>
    <row r="15" spans="1:7">
      <c r="A15" s="80"/>
      <c r="B15" s="81"/>
      <c r="C15" s="81"/>
      <c r="D15" s="81"/>
      <c r="E15" s="81"/>
      <c r="F15" s="81"/>
      <c r="G15" s="82"/>
    </row>
    <row r="16" spans="1:7" ht="24" customHeight="1">
      <c r="A16" s="31"/>
      <c r="B16" s="28"/>
      <c r="C16" s="28"/>
      <c r="D16" s="28"/>
      <c r="E16" s="28"/>
      <c r="F16" s="28"/>
      <c r="G16" s="28"/>
    </row>
    <row r="17" spans="1:12" s="2" customFormat="1" ht="36.5" customHeight="1">
      <c r="A17" s="25" t="s">
        <v>19</v>
      </c>
      <c r="B17" s="26"/>
      <c r="C17" s="26"/>
      <c r="D17" s="26"/>
      <c r="E17" s="26"/>
      <c r="F17" s="26"/>
      <c r="G17" s="27"/>
    </row>
    <row r="18" spans="1:12" s="2" customFormat="1">
      <c r="A18" s="11"/>
      <c r="B18" s="12"/>
      <c r="C18" s="12"/>
      <c r="D18" s="12"/>
      <c r="E18" s="12"/>
      <c r="F18" s="12"/>
      <c r="G18" s="13"/>
    </row>
    <row r="19" spans="1:12" s="2" customFormat="1">
      <c r="A19" s="41" t="s">
        <v>1</v>
      </c>
      <c r="B19" s="42"/>
      <c r="C19" s="42"/>
      <c r="D19" s="42"/>
      <c r="E19" s="42"/>
      <c r="F19" s="42"/>
      <c r="G19" s="43"/>
    </row>
    <row r="20" spans="1:12" s="2" customFormat="1">
      <c r="A20" s="44"/>
      <c r="B20" s="15"/>
      <c r="C20" s="15"/>
      <c r="D20" s="15"/>
      <c r="E20" s="15"/>
      <c r="F20" s="15"/>
      <c r="G20" s="45"/>
    </row>
    <row r="21" spans="1:12" s="2" customFormat="1">
      <c r="A21" s="38" t="s">
        <v>7</v>
      </c>
      <c r="B21" s="39"/>
      <c r="C21" s="39"/>
      <c r="D21" s="39"/>
      <c r="E21" s="39"/>
      <c r="F21" s="39"/>
      <c r="G21" s="40"/>
    </row>
    <row r="22" spans="1:12" s="2" customFormat="1">
      <c r="A22" s="46" t="s">
        <v>6</v>
      </c>
      <c r="B22" s="47">
        <v>16</v>
      </c>
      <c r="C22" s="48" t="s">
        <v>16</v>
      </c>
      <c r="D22" s="15"/>
      <c r="E22" s="15"/>
      <c r="F22" s="15"/>
      <c r="G22" s="45"/>
      <c r="L22" s="3"/>
    </row>
    <row r="23" spans="1:12" s="2" customFormat="1">
      <c r="A23" s="46" t="s">
        <v>3</v>
      </c>
      <c r="B23" s="47">
        <v>4</v>
      </c>
      <c r="C23" s="48" t="s">
        <v>16</v>
      </c>
      <c r="D23" s="15"/>
      <c r="E23" s="15"/>
      <c r="F23" s="15"/>
      <c r="G23" s="45"/>
    </row>
    <row r="24" spans="1:12" s="2" customFormat="1">
      <c r="A24" s="44"/>
      <c r="B24" s="15"/>
      <c r="C24" s="15"/>
      <c r="D24" s="15"/>
      <c r="E24" s="15"/>
      <c r="F24" s="15"/>
      <c r="G24" s="45"/>
    </row>
    <row r="25" spans="1:12" s="2" customFormat="1">
      <c r="A25" s="38" t="s">
        <v>8</v>
      </c>
      <c r="B25" s="39"/>
      <c r="C25" s="39"/>
      <c r="D25" s="39"/>
      <c r="E25" s="39"/>
      <c r="F25" s="39"/>
      <c r="G25" s="40"/>
    </row>
    <row r="26" spans="1:12" s="2" customFormat="1">
      <c r="A26" s="46" t="s">
        <v>6</v>
      </c>
      <c r="B26" s="47">
        <v>4</v>
      </c>
      <c r="C26" s="48" t="s">
        <v>16</v>
      </c>
      <c r="D26" s="15"/>
      <c r="E26" s="15"/>
      <c r="F26" s="15"/>
      <c r="G26" s="45"/>
    </row>
    <row r="27" spans="1:12" s="2" customFormat="1">
      <c r="A27" s="46" t="s">
        <v>3</v>
      </c>
      <c r="B27" s="47">
        <v>4</v>
      </c>
      <c r="C27" s="48" t="s">
        <v>16</v>
      </c>
      <c r="D27" s="15"/>
      <c r="E27" s="15"/>
      <c r="F27" s="15"/>
      <c r="G27" s="45"/>
    </row>
    <row r="28" spans="1:12" s="2" customFormat="1">
      <c r="A28" s="44"/>
      <c r="B28" s="15"/>
      <c r="C28" s="15"/>
      <c r="D28" s="15"/>
      <c r="E28" s="15"/>
      <c r="F28" s="15"/>
      <c r="G28" s="45"/>
    </row>
    <row r="29" spans="1:12" s="2" customFormat="1">
      <c r="A29" s="38" t="s">
        <v>9</v>
      </c>
      <c r="B29" s="39"/>
      <c r="C29" s="39"/>
      <c r="D29" s="39"/>
      <c r="E29" s="39"/>
      <c r="F29" s="39"/>
      <c r="G29" s="40"/>
    </row>
    <row r="30" spans="1:12" s="2" customFormat="1">
      <c r="A30" s="46" t="s">
        <v>10</v>
      </c>
      <c r="B30" s="47">
        <v>16</v>
      </c>
      <c r="C30" s="48" t="s">
        <v>16</v>
      </c>
      <c r="D30" s="15"/>
      <c r="E30" s="15"/>
      <c r="F30" s="15"/>
      <c r="G30" s="45"/>
    </row>
    <row r="31" spans="1:12" s="2" customFormat="1">
      <c r="A31" s="44"/>
      <c r="B31" s="15"/>
      <c r="C31" s="15"/>
      <c r="D31" s="15"/>
      <c r="E31" s="15"/>
      <c r="F31" s="15"/>
      <c r="G31" s="45"/>
    </row>
    <row r="32" spans="1:12" s="2" customFormat="1" ht="18">
      <c r="A32" s="49" t="s">
        <v>11</v>
      </c>
      <c r="B32" s="50"/>
      <c r="C32" s="50"/>
      <c r="D32" s="51"/>
      <c r="E32" s="52">
        <f>+B30/3*((B22*B23)+(B26*B27)+(SQRT((B22*B23)*(B26*B27))))</f>
        <v>597.33333333333326</v>
      </c>
      <c r="F32" s="48" t="s">
        <v>22</v>
      </c>
      <c r="G32" s="53"/>
    </row>
    <row r="33" spans="1:7" s="2" customFormat="1">
      <c r="A33" s="44"/>
      <c r="B33" s="15"/>
      <c r="C33" s="15"/>
      <c r="D33" s="15"/>
      <c r="E33" s="15"/>
      <c r="F33" s="15"/>
      <c r="G33" s="45"/>
    </row>
    <row r="34" spans="1:7" s="2" customFormat="1" ht="18">
      <c r="A34" s="38" t="s">
        <v>12</v>
      </c>
      <c r="B34" s="39"/>
      <c r="C34" s="40"/>
      <c r="D34" s="47">
        <v>130</v>
      </c>
      <c r="E34" s="48" t="s">
        <v>23</v>
      </c>
      <c r="F34" s="15"/>
      <c r="G34" s="45"/>
    </row>
    <row r="35" spans="1:7" s="2" customFormat="1">
      <c r="A35" s="44"/>
      <c r="B35" s="15"/>
      <c r="C35" s="15"/>
      <c r="D35" s="15"/>
      <c r="E35" s="15"/>
      <c r="F35" s="15"/>
      <c r="G35" s="45"/>
    </row>
    <row r="36" spans="1:7" s="2" customFormat="1">
      <c r="A36" s="49" t="s">
        <v>13</v>
      </c>
      <c r="B36" s="50"/>
      <c r="C36" s="50"/>
      <c r="D36" s="51"/>
      <c r="E36" s="54">
        <f>$E32*$D34</f>
        <v>77653.333333333328</v>
      </c>
      <c r="F36" s="48" t="s">
        <v>17</v>
      </c>
      <c r="G36" s="53"/>
    </row>
    <row r="37" spans="1:7" s="2" customFormat="1">
      <c r="A37" s="55"/>
      <c r="B37" s="56"/>
      <c r="C37" s="56"/>
      <c r="D37" s="56"/>
      <c r="E37" s="56"/>
      <c r="F37" s="56"/>
      <c r="G37" s="57"/>
    </row>
    <row r="38" spans="1:7" s="2" customFormat="1">
      <c r="A38" s="38" t="s">
        <v>14</v>
      </c>
      <c r="B38" s="39"/>
      <c r="C38" s="39"/>
      <c r="D38" s="39"/>
      <c r="E38" s="39"/>
      <c r="F38" s="39"/>
      <c r="G38" s="40"/>
    </row>
    <row r="39" spans="1:7" s="2" customFormat="1">
      <c r="A39" s="44"/>
      <c r="B39" s="14" t="s">
        <v>15</v>
      </c>
      <c r="C39" s="58">
        <v>0.41736111111111113</v>
      </c>
      <c r="D39" s="54">
        <f>+E36/10</f>
        <v>7765.333333333333</v>
      </c>
      <c r="E39" s="48" t="s">
        <v>17</v>
      </c>
      <c r="F39" s="15"/>
      <c r="G39" s="45"/>
    </row>
    <row r="40" spans="1:7" s="2" customFormat="1">
      <c r="A40" s="44"/>
      <c r="B40" s="15"/>
      <c r="C40" s="58">
        <v>0.33402777777777781</v>
      </c>
      <c r="D40" s="54">
        <f>E36/8</f>
        <v>9706.6666666666661</v>
      </c>
      <c r="E40" s="48" t="s">
        <v>17</v>
      </c>
      <c r="F40" s="15"/>
      <c r="G40" s="45"/>
    </row>
    <row r="41" spans="1:7" s="2" customFormat="1">
      <c r="A41" s="44"/>
      <c r="B41" s="15"/>
      <c r="C41" s="58">
        <v>0.20902777777777778</v>
      </c>
      <c r="D41" s="59">
        <f>+E36/5</f>
        <v>15530.666666666666</v>
      </c>
      <c r="E41" s="48" t="s">
        <v>17</v>
      </c>
      <c r="F41" s="15"/>
      <c r="G41" s="45"/>
    </row>
    <row r="42" spans="1:7" s="2" customFormat="1">
      <c r="A42" s="9"/>
      <c r="B42" s="10"/>
      <c r="C42" s="4"/>
      <c r="D42" s="36"/>
      <c r="E42" s="5"/>
      <c r="F42" s="7"/>
      <c r="G42" s="8"/>
    </row>
    <row r="43" spans="1:7" s="2" customFormat="1" ht="24" customHeight="1">
      <c r="A43" s="32"/>
      <c r="B43" s="32"/>
      <c r="C43" s="32"/>
      <c r="D43" s="32"/>
      <c r="E43" s="32"/>
      <c r="F43" s="32"/>
      <c r="G43" s="32"/>
    </row>
    <row r="44" spans="1:7" s="2" customFormat="1">
      <c r="A44" s="83" t="s">
        <v>5</v>
      </c>
      <c r="B44" s="84"/>
      <c r="C44" s="84"/>
      <c r="D44" s="84"/>
      <c r="E44" s="84"/>
      <c r="F44" s="84"/>
      <c r="G44" s="85"/>
    </row>
    <row r="45" spans="1:7" s="2" customFormat="1">
      <c r="A45" s="55"/>
      <c r="B45" s="56"/>
      <c r="C45" s="56"/>
      <c r="D45" s="56"/>
      <c r="E45" s="56"/>
      <c r="F45" s="56"/>
      <c r="G45" s="57"/>
    </row>
    <row r="46" spans="1:7" s="2" customFormat="1">
      <c r="A46" s="38" t="s">
        <v>7</v>
      </c>
      <c r="B46" s="39"/>
      <c r="C46" s="39"/>
      <c r="D46" s="39"/>
      <c r="E46" s="39"/>
      <c r="F46" s="39"/>
      <c r="G46" s="40"/>
    </row>
    <row r="47" spans="1:7" s="2" customFormat="1">
      <c r="A47" s="46" t="s">
        <v>0</v>
      </c>
      <c r="B47" s="47">
        <v>18</v>
      </c>
      <c r="C47" s="48" t="s">
        <v>16</v>
      </c>
      <c r="D47" s="56"/>
      <c r="E47" s="56"/>
      <c r="F47" s="56"/>
      <c r="G47" s="57"/>
    </row>
    <row r="48" spans="1:7" s="2" customFormat="1">
      <c r="A48" s="44"/>
      <c r="B48" s="15"/>
      <c r="C48" s="15"/>
      <c r="D48" s="15"/>
      <c r="E48" s="15"/>
      <c r="F48" s="15"/>
      <c r="G48" s="45"/>
    </row>
    <row r="49" spans="1:7" s="2" customFormat="1">
      <c r="A49" s="38" t="s">
        <v>8</v>
      </c>
      <c r="B49" s="39"/>
      <c r="C49" s="39"/>
      <c r="D49" s="39"/>
      <c r="E49" s="39"/>
      <c r="F49" s="39"/>
      <c r="G49" s="40"/>
    </row>
    <row r="50" spans="1:7" s="2" customFormat="1">
      <c r="A50" s="46" t="s">
        <v>0</v>
      </c>
      <c r="B50" s="47">
        <v>1.5</v>
      </c>
      <c r="C50" s="44"/>
      <c r="D50" s="15"/>
      <c r="E50" s="15"/>
      <c r="F50" s="15"/>
      <c r="G50" s="45"/>
    </row>
    <row r="51" spans="1:7" s="2" customFormat="1">
      <c r="A51" s="44"/>
      <c r="B51" s="15"/>
      <c r="C51" s="15"/>
      <c r="D51" s="15"/>
      <c r="E51" s="15"/>
      <c r="F51" s="15"/>
      <c r="G51" s="45"/>
    </row>
    <row r="52" spans="1:7" s="2" customFormat="1">
      <c r="A52" s="38" t="s">
        <v>9</v>
      </c>
      <c r="B52" s="39"/>
      <c r="C52" s="39"/>
      <c r="D52" s="39"/>
      <c r="E52" s="39"/>
      <c r="F52" s="39"/>
      <c r="G52" s="40"/>
    </row>
    <row r="53" spans="1:7" s="2" customFormat="1">
      <c r="A53" s="46" t="s">
        <v>10</v>
      </c>
      <c r="B53" s="47">
        <v>7</v>
      </c>
      <c r="C53" s="44"/>
      <c r="D53" s="15"/>
      <c r="E53" s="15"/>
      <c r="F53" s="15"/>
      <c r="G53" s="45"/>
    </row>
    <row r="54" spans="1:7" s="2" customFormat="1">
      <c r="A54" s="44"/>
      <c r="B54" s="15"/>
      <c r="C54" s="15"/>
      <c r="D54" s="15"/>
      <c r="E54" s="15"/>
      <c r="F54" s="15"/>
      <c r="G54" s="45"/>
    </row>
    <row r="55" spans="1:7" s="2" customFormat="1" ht="18">
      <c r="A55" s="49" t="s">
        <v>11</v>
      </c>
      <c r="B55" s="50"/>
      <c r="C55" s="50"/>
      <c r="D55" s="51"/>
      <c r="E55" s="52">
        <f>0.2618*$B53*($B47*$B47+$B47*$B50+$B50*$B50)</f>
        <v>647.36594999999988</v>
      </c>
      <c r="F55" s="48" t="s">
        <v>22</v>
      </c>
      <c r="G55" s="53"/>
    </row>
    <row r="56" spans="1:7" s="2" customFormat="1">
      <c r="A56" s="44"/>
      <c r="B56" s="15"/>
      <c r="C56" s="15"/>
      <c r="D56" s="15"/>
      <c r="E56" s="15"/>
      <c r="F56" s="15"/>
      <c r="G56" s="45"/>
    </row>
    <row r="57" spans="1:7" s="2" customFormat="1" ht="18">
      <c r="A57" s="49" t="s">
        <v>12</v>
      </c>
      <c r="B57" s="50"/>
      <c r="C57" s="51"/>
      <c r="D57" s="47">
        <v>88</v>
      </c>
      <c r="E57" s="48" t="s">
        <v>23</v>
      </c>
      <c r="F57" s="15"/>
      <c r="G57" s="45"/>
    </row>
    <row r="58" spans="1:7" s="2" customFormat="1">
      <c r="A58" s="44"/>
      <c r="B58" s="15"/>
      <c r="C58" s="15"/>
      <c r="D58" s="15"/>
      <c r="E58" s="15"/>
      <c r="F58" s="15"/>
      <c r="G58" s="45"/>
    </row>
    <row r="59" spans="1:7" s="2" customFormat="1">
      <c r="A59" s="49" t="s">
        <v>13</v>
      </c>
      <c r="B59" s="50"/>
      <c r="C59" s="50"/>
      <c r="D59" s="51"/>
      <c r="E59" s="54">
        <f>+E55*$D57</f>
        <v>56968.203599999993</v>
      </c>
      <c r="F59" s="60" t="s">
        <v>17</v>
      </c>
      <c r="G59" s="61"/>
    </row>
    <row r="60" spans="1:7" s="2" customFormat="1">
      <c r="A60" s="44"/>
      <c r="B60" s="15"/>
      <c r="C60" s="15"/>
      <c r="D60" s="15"/>
      <c r="E60" s="15"/>
      <c r="F60" s="15"/>
      <c r="G60" s="45"/>
    </row>
    <row r="61" spans="1:7" s="2" customFormat="1">
      <c r="A61" s="38" t="s">
        <v>14</v>
      </c>
      <c r="B61" s="39"/>
      <c r="C61" s="39"/>
      <c r="D61" s="39"/>
      <c r="E61" s="39"/>
      <c r="F61" s="39"/>
      <c r="G61" s="40"/>
    </row>
    <row r="62" spans="1:7" s="2" customFormat="1">
      <c r="A62" s="44"/>
      <c r="B62" s="14" t="s">
        <v>15</v>
      </c>
      <c r="C62" s="58">
        <v>0.41736111111111113</v>
      </c>
      <c r="D62" s="54">
        <f>+E59/10</f>
        <v>5696.8203599999997</v>
      </c>
      <c r="E62" s="48" t="s">
        <v>17</v>
      </c>
      <c r="F62" s="15"/>
      <c r="G62" s="45"/>
    </row>
    <row r="63" spans="1:7" s="2" customFormat="1">
      <c r="A63" s="44"/>
      <c r="B63" s="15"/>
      <c r="C63" s="58">
        <v>0.33402777777777781</v>
      </c>
      <c r="D63" s="59">
        <f>E59/8</f>
        <v>7121.0254499999992</v>
      </c>
      <c r="E63" s="48" t="s">
        <v>17</v>
      </c>
      <c r="F63" s="15"/>
      <c r="G63" s="45"/>
    </row>
    <row r="64" spans="1:7" s="2" customFormat="1">
      <c r="A64" s="44"/>
      <c r="B64" s="15"/>
      <c r="C64" s="58">
        <v>0.20902777777777778</v>
      </c>
      <c r="D64" s="54">
        <f>+E59/5</f>
        <v>11393.640719999999</v>
      </c>
      <c r="E64" s="48" t="s">
        <v>17</v>
      </c>
      <c r="F64" s="15"/>
      <c r="G64" s="45"/>
    </row>
    <row r="65" spans="1:7" s="2" customFormat="1">
      <c r="A65" s="9"/>
      <c r="B65" s="10"/>
      <c r="C65" s="4"/>
      <c r="D65" s="37"/>
      <c r="E65" s="5"/>
      <c r="F65" s="7"/>
      <c r="G65" s="8"/>
    </row>
    <row r="66" spans="1:7" s="5" customFormat="1" ht="24" customHeight="1">
      <c r="A66" s="33" t="s">
        <v>20</v>
      </c>
      <c r="B66" s="34"/>
      <c r="C66" s="34"/>
      <c r="D66" s="34"/>
      <c r="E66" s="34"/>
      <c r="F66" s="34"/>
      <c r="G66" s="35"/>
    </row>
    <row r="67" spans="1:7" hidden="1"/>
  </sheetData>
  <sheetProtection sheet="1" objects="1" scenarios="1" selectLockedCells="1"/>
  <mergeCells count="64">
    <mergeCell ref="A66:G66"/>
    <mergeCell ref="A35:G35"/>
    <mergeCell ref="A36:D36"/>
    <mergeCell ref="A37:G37"/>
    <mergeCell ref="D30:G30"/>
    <mergeCell ref="A31:G31"/>
    <mergeCell ref="A32:D32"/>
    <mergeCell ref="A33:G33"/>
    <mergeCell ref="A34:C34"/>
    <mergeCell ref="F34:G34"/>
    <mergeCell ref="A38:G38"/>
    <mergeCell ref="F39:G41"/>
    <mergeCell ref="A39:A41"/>
    <mergeCell ref="A44:G44"/>
    <mergeCell ref="A59:D59"/>
    <mergeCell ref="F59:G59"/>
    <mergeCell ref="A1:G2"/>
    <mergeCell ref="A14:B14"/>
    <mergeCell ref="D14:G14"/>
    <mergeCell ref="A15:G15"/>
    <mergeCell ref="A18:G18"/>
    <mergeCell ref="A4:G4"/>
    <mergeCell ref="A17:G17"/>
    <mergeCell ref="A3:G3"/>
    <mergeCell ref="A5:G5"/>
    <mergeCell ref="C6:G6"/>
    <mergeCell ref="C7:G7"/>
    <mergeCell ref="D8:G8"/>
    <mergeCell ref="A10:G11"/>
    <mergeCell ref="A12:G12"/>
    <mergeCell ref="C13:G13"/>
    <mergeCell ref="A16:G16"/>
    <mergeCell ref="A43:G43"/>
    <mergeCell ref="B39:B41"/>
    <mergeCell ref="C53:G53"/>
    <mergeCell ref="A19:G19"/>
    <mergeCell ref="A8:B8"/>
    <mergeCell ref="D26:G27"/>
    <mergeCell ref="A28:G28"/>
    <mergeCell ref="A29:G29"/>
    <mergeCell ref="A20:G20"/>
    <mergeCell ref="A21:G21"/>
    <mergeCell ref="D22:G23"/>
    <mergeCell ref="A24:G24"/>
    <mergeCell ref="A25:G25"/>
    <mergeCell ref="A49:G49"/>
    <mergeCell ref="C50:G50"/>
    <mergeCell ref="D47:G47"/>
    <mergeCell ref="A48:G48"/>
    <mergeCell ref="A45:G45"/>
    <mergeCell ref="A46:G46"/>
    <mergeCell ref="A60:G60"/>
    <mergeCell ref="A61:G61"/>
    <mergeCell ref="A51:G51"/>
    <mergeCell ref="A52:G52"/>
    <mergeCell ref="A62:A64"/>
    <mergeCell ref="F62:G64"/>
    <mergeCell ref="B62:B64"/>
    <mergeCell ref="A55:D55"/>
    <mergeCell ref="A56:G56"/>
    <mergeCell ref="A57:C57"/>
    <mergeCell ref="F57:G57"/>
    <mergeCell ref="A58:G58"/>
    <mergeCell ref="A54:G54"/>
  </mergeCells>
  <phoneticPr fontId="1" type="noConversion"/>
  <pageMargins left="0.75" right="0.75" top="0.5" bottom="0.5" header="0.5" footer="0.5"/>
  <pageSetup scale="60" orientation="portrait"/>
  <headerFooter alignWithMargins="0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Hopper Calcs</vt:lpstr>
    </vt:vector>
  </TitlesOfParts>
  <Company>Harper Corporationn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Paynter</dc:creator>
  <cp:lastModifiedBy>Catherine Janosky</cp:lastModifiedBy>
  <cp:lastPrinted>2018-01-19T16:48:18Z</cp:lastPrinted>
  <dcterms:created xsi:type="dcterms:W3CDTF">1997-09-29T18:31:11Z</dcterms:created>
  <dcterms:modified xsi:type="dcterms:W3CDTF">2018-01-19T16:57:50Z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